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  <sheet name="Лист4" sheetId="4" r:id="rId3"/>
    <sheet name="ссылка на сайт" sheetId="5" r:id="rId4"/>
  </sheets>
  <calcPr calcId="124519" iterate="1"/>
</workbook>
</file>

<file path=xl/calcChain.xml><?xml version="1.0" encoding="utf-8"?>
<calcChain xmlns="http://schemas.openxmlformats.org/spreadsheetml/2006/main">
  <c r="D6" i="4"/>
  <c r="D7"/>
  <c r="D8"/>
  <c r="D9"/>
  <c r="I23" i="3" l="1"/>
  <c r="K17" l="1"/>
  <c r="J17"/>
  <c r="I17"/>
  <c r="K20"/>
  <c r="K18"/>
  <c r="J29" l="1"/>
  <c r="E38" l="1"/>
  <c r="G38" s="1"/>
  <c r="D38"/>
  <c r="F38" s="1"/>
  <c r="J37"/>
  <c r="I37"/>
  <c r="J36"/>
  <c r="I36"/>
  <c r="E36"/>
  <c r="D36"/>
  <c r="J35"/>
  <c r="I35"/>
  <c r="E35"/>
  <c r="D35"/>
  <c r="E34"/>
  <c r="D34"/>
  <c r="F33"/>
  <c r="K32"/>
  <c r="E32"/>
  <c r="G32" s="1"/>
  <c r="D32"/>
  <c r="F32" s="1"/>
  <c r="K31"/>
  <c r="G31"/>
  <c r="F31"/>
  <c r="K30"/>
  <c r="G30"/>
  <c r="F30"/>
  <c r="I29"/>
  <c r="F29"/>
  <c r="F27"/>
  <c r="K26"/>
  <c r="E26"/>
  <c r="G26" s="1"/>
  <c r="D26"/>
  <c r="F26" s="1"/>
  <c r="K25"/>
  <c r="K24"/>
  <c r="G24"/>
  <c r="F24"/>
  <c r="J23"/>
  <c r="K23" s="1"/>
  <c r="F23"/>
  <c r="F21"/>
  <c r="E20"/>
  <c r="G21" s="1"/>
  <c r="D20"/>
  <c r="K19"/>
  <c r="G19"/>
  <c r="F19"/>
  <c r="G18"/>
  <c r="F18"/>
  <c r="F17"/>
  <c r="K14"/>
  <c r="E14"/>
  <c r="E37" s="1"/>
  <c r="G37" s="1"/>
  <c r="D14"/>
  <c r="K13"/>
  <c r="K12"/>
  <c r="F12"/>
  <c r="K11"/>
  <c r="F11"/>
  <c r="J34" l="1"/>
  <c r="K35"/>
  <c r="K29"/>
  <c r="K36"/>
  <c r="K37"/>
  <c r="I34"/>
  <c r="D37"/>
  <c r="F37" s="1"/>
  <c r="F36"/>
  <c r="F20"/>
  <c r="F34"/>
  <c r="F35"/>
  <c r="G35"/>
  <c r="G36"/>
  <c r="F14"/>
  <c r="G27"/>
  <c r="G20"/>
  <c r="K34" l="1"/>
  <c r="K14" i="1" l="1"/>
  <c r="J19"/>
  <c r="K22"/>
  <c r="K20"/>
  <c r="K21"/>
  <c r="I19" l="1"/>
  <c r="K16"/>
  <c r="K15"/>
  <c r="G22" l="1"/>
  <c r="G20"/>
  <c r="G14"/>
  <c r="G15"/>
  <c r="G16"/>
  <c r="G17"/>
  <c r="F23"/>
  <c r="F22"/>
  <c r="F20"/>
  <c r="K19"/>
  <c r="F19"/>
  <c r="F17"/>
  <c r="F16"/>
  <c r="F15"/>
  <c r="F14"/>
  <c r="F13"/>
</calcChain>
</file>

<file path=xl/sharedStrings.xml><?xml version="1.0" encoding="utf-8"?>
<sst xmlns="http://schemas.openxmlformats.org/spreadsheetml/2006/main" count="134" uniqueCount="51">
  <si>
    <t>СВЕДЕНИЯ</t>
  </si>
  <si>
    <t>№ П/П</t>
  </si>
  <si>
    <t>Направление/  муниципальная программа</t>
  </si>
  <si>
    <t>Объем расходов, тыс. руб.</t>
  </si>
  <si>
    <t>Количество показателей конечного результата (целей) муниципальных программ, подпрограмм и основных мероприятий</t>
  </si>
  <si>
    <t>Источник</t>
  </si>
  <si>
    <t>План</t>
  </si>
  <si>
    <t>Факт</t>
  </si>
  <si>
    <t>Уровень исполнения, %</t>
  </si>
  <si>
    <t>Доля фактического объема расходов в общем объеме, %</t>
  </si>
  <si>
    <t>Статус</t>
  </si>
  <si>
    <t>МП</t>
  </si>
  <si>
    <t>ПП</t>
  </si>
  <si>
    <t>Итого:</t>
  </si>
  <si>
    <t>1.</t>
  </si>
  <si>
    <t>Экономическое развитие</t>
  </si>
  <si>
    <t>Всего:</t>
  </si>
  <si>
    <t>х</t>
  </si>
  <si>
    <t>выполнено</t>
  </si>
  <si>
    <t>перевыполнено</t>
  </si>
  <si>
    <t>недостигнуто</t>
  </si>
  <si>
    <t>иные источники</t>
  </si>
  <si>
    <t xml:space="preserve">Повышение благосостояния и обеспечение благоприятных условий жизни населения </t>
  </si>
  <si>
    <t>Социальное развитие</t>
  </si>
  <si>
    <t>Управление муниципальными финансами и имуществом</t>
  </si>
  <si>
    <t>Организация условий и повышение эффективности систем жизнеобеспечения</t>
  </si>
  <si>
    <t>Повышение эффективности систем жизнеобеспечения</t>
  </si>
  <si>
    <t>ИТОГО</t>
  </si>
  <si>
    <t xml:space="preserve"> Всего</t>
  </si>
  <si>
    <t>Обеспечение высоких темпов экономического роста в МО "Усть-Канский район"</t>
  </si>
  <si>
    <t xml:space="preserve">Совершенствование государственных  механизмов управления </t>
  </si>
  <si>
    <t>РБ</t>
  </si>
  <si>
    <t>ФБ</t>
  </si>
  <si>
    <t>МБ</t>
  </si>
  <si>
    <t>Наименование параметров</t>
  </si>
  <si>
    <t>Эффективность МП</t>
  </si>
  <si>
    <t>уровень исполнения, %</t>
  </si>
  <si>
    <t>степень реализации МП</t>
  </si>
  <si>
    <t xml:space="preserve">о расходах за счет всех источников финансирования и результатах реализации муниципальных программ МО "Усть-Канский район", подпрограмм </t>
  </si>
  <si>
    <t>Развитие экономического потенциала и предпринимательства</t>
  </si>
  <si>
    <t xml:space="preserve">средняя </t>
  </si>
  <si>
    <t>по итогам 2021 года</t>
  </si>
  <si>
    <t>об эффективности реализации муниципальных программ по итогам 2021 года</t>
  </si>
  <si>
    <t>2.</t>
  </si>
  <si>
    <t>3.</t>
  </si>
  <si>
    <t>4.</t>
  </si>
  <si>
    <t>https://moust-kan.ru/otdel-po-ekonomike-i-predprinimatelstvu/strategicheskoe-planirovanie/otsenka-effektivnosti-munitsipalnykh-programm/svodnyj-godovoj-doklad-o-khode-realizatsii-i-otsenke-effektivnosti-munitsipalnykh-programm-mo-ust-kanskij-rajon-za-2019-god</t>
  </si>
  <si>
    <t>Муниципальная программа</t>
  </si>
  <si>
    <t>Использование и охрана земель на территории Козульское сельское поселение</t>
  </si>
  <si>
    <t>Противодействие экстремизму и профилактика терроризма на территории МО "Козульское сельское поселение на 2019-2022 годы"</t>
  </si>
  <si>
    <t xml:space="preserve">о расходах за счет всех источников финансирования и результатах реализации муниципальных программ МО "Козульское сельское поселение", подпрограмм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</si>
</sst>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2" fontId="1" fillId="4" borderId="2" xfId="0" applyNumberFormat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2" fontId="2" fillId="6" borderId="2" xfId="0" applyNumberFormat="1" applyFont="1" applyFill="1" applyBorder="1" applyAlignment="1">
      <alignment horizontal="center" vertical="center" wrapText="1"/>
    </xf>
    <xf numFmtId="2" fontId="1" fillId="6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2" fontId="1" fillId="3" borderId="2" xfId="0" applyNumberFormat="1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top" wrapText="1"/>
    </xf>
    <xf numFmtId="166" fontId="1" fillId="3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topLeftCell="A12" zoomScaleSheetLayoutView="100" workbookViewId="0">
      <selection activeCell="D19" sqref="D19:G22"/>
    </sheetView>
  </sheetViews>
  <sheetFormatPr defaultRowHeight="15"/>
  <cols>
    <col min="1" max="1" width="4.85546875" customWidth="1"/>
    <col min="2" max="2" width="23.7109375" customWidth="1"/>
    <col min="4" max="4" width="14.85546875" bestFit="1" customWidth="1"/>
    <col min="5" max="5" width="12.28515625" bestFit="1" customWidth="1"/>
    <col min="7" max="7" width="9.28515625" customWidth="1"/>
    <col min="8" max="8" width="17.140625" customWidth="1"/>
  </cols>
  <sheetData>
    <row r="2" spans="1:15" ht="12.95" customHeight="1"/>
    <row r="3" spans="1:15" hidden="1"/>
    <row r="4" spans="1:15" hidden="1"/>
    <row r="5" spans="1:15" ht="33.75" hidden="1" customHeight="1">
      <c r="A5" s="1"/>
      <c r="B5" s="1"/>
      <c r="C5" s="1"/>
      <c r="D5" s="2"/>
      <c r="E5" s="2"/>
      <c r="F5" s="1"/>
      <c r="G5" s="1"/>
      <c r="H5" s="1"/>
      <c r="I5" s="1"/>
      <c r="J5" s="1"/>
      <c r="K5" s="1"/>
    </row>
    <row r="6" spans="1:15" ht="15.75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5" ht="39" customHeight="1">
      <c r="A7" s="47" t="s">
        <v>50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5" ht="15.75">
      <c r="A8" s="48" t="s">
        <v>41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5" ht="65.25" customHeight="1">
      <c r="A9" s="42" t="s">
        <v>1</v>
      </c>
      <c r="B9" s="42" t="s">
        <v>2</v>
      </c>
      <c r="C9" s="42" t="s">
        <v>3</v>
      </c>
      <c r="D9" s="42"/>
      <c r="E9" s="42"/>
      <c r="F9" s="42"/>
      <c r="G9" s="42"/>
      <c r="H9" s="42" t="s">
        <v>4</v>
      </c>
      <c r="I9" s="42"/>
      <c r="J9" s="42"/>
      <c r="K9" s="42"/>
      <c r="L9" s="24"/>
      <c r="M9" s="24"/>
      <c r="N9" s="24"/>
      <c r="O9" s="24"/>
    </row>
    <row r="10" spans="1:15" ht="141.75">
      <c r="A10" s="42"/>
      <c r="B10" s="42"/>
      <c r="C10" s="3" t="s">
        <v>5</v>
      </c>
      <c r="D10" s="4" t="s">
        <v>6</v>
      </c>
      <c r="E10" s="4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3" t="s">
        <v>13</v>
      </c>
    </row>
    <row r="11" spans="1:15" ht="15.75">
      <c r="A11" s="40" t="s">
        <v>47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5" ht="15.75">
      <c r="A12" s="40" t="s">
        <v>47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5" ht="15.75">
      <c r="A13" s="42">
        <v>1</v>
      </c>
      <c r="B13" s="43" t="s">
        <v>49</v>
      </c>
      <c r="C13" s="7" t="s">
        <v>16</v>
      </c>
      <c r="D13" s="8">
        <v>6</v>
      </c>
      <c r="E13" s="10">
        <v>0</v>
      </c>
      <c r="F13" s="10">
        <f>IF(D13&gt;0,E13/D13*100,0)</f>
        <v>0</v>
      </c>
      <c r="G13" s="7" t="s">
        <v>17</v>
      </c>
      <c r="H13" s="7" t="s">
        <v>16</v>
      </c>
      <c r="I13" s="7">
        <v>0</v>
      </c>
      <c r="J13" s="7">
        <v>0</v>
      </c>
      <c r="K13" s="7">
        <v>0</v>
      </c>
    </row>
    <row r="14" spans="1:15" ht="15.75">
      <c r="A14" s="42"/>
      <c r="B14" s="44"/>
      <c r="C14" s="3" t="s">
        <v>31</v>
      </c>
      <c r="D14" s="4">
        <v>0</v>
      </c>
      <c r="E14" s="4">
        <v>0</v>
      </c>
      <c r="F14" s="5">
        <f>IF(D14&gt;0,E14/D14*100,0)</f>
        <v>0</v>
      </c>
      <c r="G14" s="21" t="e">
        <f>E14/E13*100</f>
        <v>#DIV/0!</v>
      </c>
      <c r="H14" s="3" t="s">
        <v>18</v>
      </c>
      <c r="I14" s="3">
        <v>0</v>
      </c>
      <c r="J14" s="3">
        <v>0</v>
      </c>
      <c r="K14" s="3">
        <f>SUM(I14:J14)</f>
        <v>0</v>
      </c>
    </row>
    <row r="15" spans="1:15" ht="15.75">
      <c r="A15" s="42"/>
      <c r="B15" s="44"/>
      <c r="C15" s="3" t="s">
        <v>32</v>
      </c>
      <c r="D15" s="4">
        <v>0</v>
      </c>
      <c r="E15" s="4">
        <v>0</v>
      </c>
      <c r="F15" s="5">
        <f>IF(D15&gt;0,E15/D15*100,0)</f>
        <v>0</v>
      </c>
      <c r="G15" s="21" t="e">
        <f>E15/E13*100</f>
        <v>#DIV/0!</v>
      </c>
      <c r="H15" s="39" t="s">
        <v>18</v>
      </c>
      <c r="I15" s="3">
        <v>0</v>
      </c>
      <c r="J15" s="3">
        <v>0</v>
      </c>
      <c r="K15" s="3">
        <f>SUM(I15:J15)</f>
        <v>0</v>
      </c>
    </row>
    <row r="16" spans="1:15" ht="15.75">
      <c r="A16" s="42"/>
      <c r="B16" s="44"/>
      <c r="C16" s="3" t="s">
        <v>33</v>
      </c>
      <c r="D16" s="4">
        <v>6</v>
      </c>
      <c r="E16" s="4">
        <v>0</v>
      </c>
      <c r="F16" s="5">
        <f>IF(D16&gt;0,E16/D16*100,0)</f>
        <v>0</v>
      </c>
      <c r="G16" s="21" t="e">
        <f>E16/E13*100</f>
        <v>#DIV/0!</v>
      </c>
      <c r="H16" s="41" t="s">
        <v>18</v>
      </c>
      <c r="I16" s="41">
        <v>0</v>
      </c>
      <c r="J16" s="41">
        <v>0</v>
      </c>
      <c r="K16" s="41">
        <f>SUM(I16:J16)</f>
        <v>0</v>
      </c>
    </row>
    <row r="17" spans="1:11" ht="47.25">
      <c r="A17" s="42"/>
      <c r="B17" s="45"/>
      <c r="C17" s="3" t="s">
        <v>21</v>
      </c>
      <c r="D17" s="4">
        <v>0</v>
      </c>
      <c r="E17" s="4">
        <v>0</v>
      </c>
      <c r="F17" s="5">
        <f>IF(D17&gt;0,E17/D17*100,0)</f>
        <v>0</v>
      </c>
      <c r="G17" s="22" t="e">
        <f>E17/E16*100</f>
        <v>#DIV/0!</v>
      </c>
      <c r="H17" s="41"/>
      <c r="I17" s="41"/>
      <c r="J17" s="41"/>
      <c r="K17" s="41"/>
    </row>
    <row r="18" spans="1:11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.75">
      <c r="A19" s="42">
        <v>2</v>
      </c>
      <c r="B19" s="42" t="s">
        <v>48</v>
      </c>
      <c r="C19" s="11" t="s">
        <v>16</v>
      </c>
      <c r="D19" s="12">
        <v>40</v>
      </c>
      <c r="E19" s="12">
        <v>40</v>
      </c>
      <c r="F19" s="13">
        <f>IF(D19&gt;0,E19/D19*100,0)</f>
        <v>100</v>
      </c>
      <c r="G19" s="11" t="s">
        <v>17</v>
      </c>
      <c r="H19" s="11" t="s">
        <v>16</v>
      </c>
      <c r="I19" s="11">
        <f>I20+I21+I22</f>
        <v>4</v>
      </c>
      <c r="J19" s="11">
        <f>J20+J21+J22</f>
        <v>0</v>
      </c>
      <c r="K19" s="11">
        <f>SUM(I19:J19)</f>
        <v>4</v>
      </c>
    </row>
    <row r="20" spans="1:11" ht="15.75">
      <c r="A20" s="42"/>
      <c r="B20" s="42"/>
      <c r="C20" s="3" t="s">
        <v>31</v>
      </c>
      <c r="D20" s="4">
        <v>0</v>
      </c>
      <c r="E20" s="4">
        <v>0</v>
      </c>
      <c r="F20" s="5">
        <f>IF(D20&gt;0,E20/D20*100,0)</f>
        <v>0</v>
      </c>
      <c r="G20" s="5">
        <f>E20/E19*100</f>
        <v>0</v>
      </c>
      <c r="H20" s="3" t="s">
        <v>18</v>
      </c>
      <c r="I20" s="3">
        <v>0</v>
      </c>
      <c r="J20" s="3">
        <v>0</v>
      </c>
      <c r="K20" s="29">
        <f>SUM(I20:J20)</f>
        <v>0</v>
      </c>
    </row>
    <row r="21" spans="1:11" ht="15.75">
      <c r="A21" s="42"/>
      <c r="B21" s="42"/>
      <c r="C21" s="3" t="s">
        <v>32</v>
      </c>
      <c r="D21" s="4">
        <v>0</v>
      </c>
      <c r="E21" s="4">
        <v>0</v>
      </c>
      <c r="F21" s="5">
        <v>0</v>
      </c>
      <c r="G21" s="5">
        <v>0</v>
      </c>
      <c r="H21" s="39" t="s">
        <v>18</v>
      </c>
      <c r="I21" s="3">
        <v>0</v>
      </c>
      <c r="J21" s="3">
        <v>0</v>
      </c>
      <c r="K21" s="29">
        <f>SUM(I21:J21)</f>
        <v>0</v>
      </c>
    </row>
    <row r="22" spans="1:11" ht="15.75">
      <c r="A22" s="42"/>
      <c r="B22" s="42"/>
      <c r="C22" s="3" t="s">
        <v>33</v>
      </c>
      <c r="D22" s="4">
        <v>40</v>
      </c>
      <c r="E22" s="4">
        <v>40</v>
      </c>
      <c r="F22" s="5">
        <f>IF(D22&gt;0,E22/D22*100,0)</f>
        <v>100</v>
      </c>
      <c r="G22" s="5">
        <f>E22/E19*100</f>
        <v>100</v>
      </c>
      <c r="H22" s="41" t="s">
        <v>18</v>
      </c>
      <c r="I22" s="41">
        <v>4</v>
      </c>
      <c r="J22" s="41">
        <v>0</v>
      </c>
      <c r="K22" s="41">
        <f>SUM(I22:J22)</f>
        <v>4</v>
      </c>
    </row>
    <row r="23" spans="1:11" ht="47.25">
      <c r="A23" s="42"/>
      <c r="B23" s="42"/>
      <c r="C23" s="3" t="s">
        <v>21</v>
      </c>
      <c r="D23" s="4">
        <v>0</v>
      </c>
      <c r="E23" s="4">
        <v>0</v>
      </c>
      <c r="F23" s="5">
        <f>IF(D23&gt;0,E23/D23*100,0)</f>
        <v>0</v>
      </c>
      <c r="G23" s="5">
        <v>0</v>
      </c>
      <c r="H23" s="41"/>
      <c r="I23" s="41"/>
      <c r="J23" s="41"/>
      <c r="K23" s="41"/>
    </row>
  </sheetData>
  <mergeCells count="22">
    <mergeCell ref="A6:K6"/>
    <mergeCell ref="A7:K7"/>
    <mergeCell ref="A8:K8"/>
    <mergeCell ref="A9:A10"/>
    <mergeCell ref="B9:B10"/>
    <mergeCell ref="C9:G9"/>
    <mergeCell ref="H9:K9"/>
    <mergeCell ref="A11:K11"/>
    <mergeCell ref="J22:J23"/>
    <mergeCell ref="A18:K18"/>
    <mergeCell ref="A19:A23"/>
    <mergeCell ref="A12:K12"/>
    <mergeCell ref="A13:A17"/>
    <mergeCell ref="K22:K23"/>
    <mergeCell ref="B13:B17"/>
    <mergeCell ref="H16:H17"/>
    <mergeCell ref="I16:I17"/>
    <mergeCell ref="J16:J17"/>
    <mergeCell ref="K16:K17"/>
    <mergeCell ref="B19:B23"/>
    <mergeCell ref="H22:H23"/>
    <mergeCell ref="I22:I2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38"/>
  <sheetViews>
    <sheetView view="pageBreakPreview" topLeftCell="A19" zoomScale="60" workbookViewId="0">
      <selection activeCell="A34" sqref="A34:B38"/>
    </sheetView>
  </sheetViews>
  <sheetFormatPr defaultRowHeight="15"/>
  <cols>
    <col min="1" max="1" width="6.42578125" customWidth="1"/>
    <col min="2" max="2" width="27.28515625" customWidth="1"/>
    <col min="3" max="3" width="12.140625" customWidth="1"/>
    <col min="4" max="4" width="14.28515625" customWidth="1"/>
    <col min="5" max="5" width="15" customWidth="1"/>
  </cols>
  <sheetData>
    <row r="4" spans="1:11" ht="15.75">
      <c r="A4" s="33"/>
      <c r="B4" s="33"/>
      <c r="C4" s="33"/>
      <c r="D4" s="2"/>
      <c r="E4" s="2"/>
      <c r="F4" s="33"/>
      <c r="G4" s="33"/>
      <c r="H4" s="33"/>
      <c r="I4" s="33"/>
      <c r="J4" s="33"/>
      <c r="K4" s="33"/>
    </row>
    <row r="5" spans="1:11" ht="15.7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5.75">
      <c r="A6" s="47" t="s">
        <v>38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5.75">
      <c r="A7" s="48" t="s">
        <v>41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5.75">
      <c r="A8" s="42" t="s">
        <v>1</v>
      </c>
      <c r="B8" s="42" t="s">
        <v>2</v>
      </c>
      <c r="C8" s="42" t="s">
        <v>3</v>
      </c>
      <c r="D8" s="42"/>
      <c r="E8" s="42"/>
      <c r="F8" s="42"/>
      <c r="G8" s="42"/>
      <c r="H8" s="42" t="s">
        <v>4</v>
      </c>
      <c r="I8" s="42"/>
      <c r="J8" s="42"/>
      <c r="K8" s="42"/>
    </row>
    <row r="9" spans="1:11" ht="141.75">
      <c r="A9" s="42"/>
      <c r="B9" s="42"/>
      <c r="C9" s="35" t="s">
        <v>5</v>
      </c>
      <c r="D9" s="4" t="s">
        <v>6</v>
      </c>
      <c r="E9" s="4" t="s">
        <v>7</v>
      </c>
      <c r="F9" s="35" t="s">
        <v>8</v>
      </c>
      <c r="G9" s="35" t="s">
        <v>9</v>
      </c>
      <c r="H9" s="35" t="s">
        <v>10</v>
      </c>
      <c r="I9" s="35" t="s">
        <v>11</v>
      </c>
      <c r="J9" s="35" t="s">
        <v>12</v>
      </c>
      <c r="K9" s="35" t="s">
        <v>13</v>
      </c>
    </row>
    <row r="10" spans="1:11" ht="15.75">
      <c r="A10" s="40" t="s">
        <v>29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.75">
      <c r="A11" s="42" t="s">
        <v>14</v>
      </c>
      <c r="B11" s="49" t="s">
        <v>39</v>
      </c>
      <c r="C11" s="28" t="s">
        <v>16</v>
      </c>
      <c r="D11" s="9">
        <v>24855.4</v>
      </c>
      <c r="E11" s="30">
        <v>24503.63</v>
      </c>
      <c r="F11" s="9">
        <f>E11/D11*100</f>
        <v>98.584734102046241</v>
      </c>
      <c r="G11" s="28"/>
      <c r="H11" s="28" t="s">
        <v>16</v>
      </c>
      <c r="I11" s="28">
        <v>3</v>
      </c>
      <c r="J11" s="28">
        <v>7</v>
      </c>
      <c r="K11" s="28">
        <f>SUM(I11:J11)</f>
        <v>10</v>
      </c>
    </row>
    <row r="12" spans="1:11" ht="31.5">
      <c r="A12" s="42"/>
      <c r="B12" s="49"/>
      <c r="C12" s="35" t="s">
        <v>31</v>
      </c>
      <c r="D12" s="4">
        <v>2861.7</v>
      </c>
      <c r="E12" s="4">
        <v>2609.83</v>
      </c>
      <c r="F12" s="34">
        <f t="shared" ref="F12:F14" si="0">E12/D12*100</f>
        <v>91.198588251738471</v>
      </c>
      <c r="G12" s="5"/>
      <c r="H12" s="35" t="s">
        <v>18</v>
      </c>
      <c r="I12" s="35">
        <v>0</v>
      </c>
      <c r="J12" s="35">
        <v>3</v>
      </c>
      <c r="K12" s="35">
        <f>SUM(I12:J12)</f>
        <v>3</v>
      </c>
    </row>
    <row r="13" spans="1:11" ht="47.25">
      <c r="A13" s="42"/>
      <c r="B13" s="49"/>
      <c r="C13" s="35" t="s">
        <v>32</v>
      </c>
      <c r="D13" s="4">
        <v>0</v>
      </c>
      <c r="E13" s="4">
        <v>0</v>
      </c>
      <c r="F13" s="34">
        <v>0</v>
      </c>
      <c r="G13" s="5"/>
      <c r="H13" s="35" t="s">
        <v>19</v>
      </c>
      <c r="I13" s="35">
        <v>2</v>
      </c>
      <c r="J13" s="35">
        <v>3</v>
      </c>
      <c r="K13" s="35">
        <f>SUM(I13:J13)</f>
        <v>5</v>
      </c>
    </row>
    <row r="14" spans="1:11" ht="15.75">
      <c r="A14" s="42"/>
      <c r="B14" s="49"/>
      <c r="C14" s="35" t="s">
        <v>33</v>
      </c>
      <c r="D14" s="4">
        <f>D11-D12-D13</f>
        <v>21993.7</v>
      </c>
      <c r="E14" s="4">
        <f>E11-E12-E13</f>
        <v>21893.800000000003</v>
      </c>
      <c r="F14" s="34">
        <f t="shared" si="0"/>
        <v>99.545779018537132</v>
      </c>
      <c r="G14" s="5"/>
      <c r="H14" s="41" t="s">
        <v>20</v>
      </c>
      <c r="I14" s="41">
        <v>1</v>
      </c>
      <c r="J14" s="41">
        <v>1</v>
      </c>
      <c r="K14" s="41">
        <f>SUM(I14:J14)</f>
        <v>2</v>
      </c>
    </row>
    <row r="15" spans="1:11" ht="31.5">
      <c r="A15" s="42"/>
      <c r="B15" s="49"/>
      <c r="C15" s="35" t="s">
        <v>21</v>
      </c>
      <c r="D15" s="4">
        <v>0</v>
      </c>
      <c r="E15" s="4">
        <v>0</v>
      </c>
      <c r="F15" s="34">
        <v>0</v>
      </c>
      <c r="G15" s="5"/>
      <c r="H15" s="41"/>
      <c r="I15" s="41"/>
      <c r="J15" s="41"/>
      <c r="K15" s="41"/>
    </row>
    <row r="16" spans="1:11" ht="15.75">
      <c r="A16" s="40" t="s">
        <v>22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5.75">
      <c r="A17" s="42" t="s">
        <v>43</v>
      </c>
      <c r="B17" s="43" t="s">
        <v>23</v>
      </c>
      <c r="C17" s="7" t="s">
        <v>16</v>
      </c>
      <c r="D17" s="8">
        <v>670692.21</v>
      </c>
      <c r="E17" s="10">
        <v>670472.95999999996</v>
      </c>
      <c r="F17" s="10">
        <f>IF(D17&gt;0,E17/D17*100,0)</f>
        <v>99.967309893162465</v>
      </c>
      <c r="G17" s="7" t="s">
        <v>17</v>
      </c>
      <c r="H17" s="7" t="s">
        <v>16</v>
      </c>
      <c r="I17" s="7">
        <f>I20+I19+I18</f>
        <v>8</v>
      </c>
      <c r="J17" s="7">
        <f>J20+J19+J18</f>
        <v>15</v>
      </c>
      <c r="K17" s="7">
        <f>I17+J17</f>
        <v>23</v>
      </c>
    </row>
    <row r="18" spans="1:11" ht="31.5">
      <c r="A18" s="42"/>
      <c r="B18" s="44"/>
      <c r="C18" s="35" t="s">
        <v>31</v>
      </c>
      <c r="D18" s="4">
        <v>410548.85</v>
      </c>
      <c r="E18" s="4">
        <v>395423.01</v>
      </c>
      <c r="F18" s="5">
        <f>IF(D18&gt;0,E18/D18*100,0)</f>
        <v>96.315702747675473</v>
      </c>
      <c r="G18" s="21">
        <f>E18/E17*100</f>
        <v>58.976727413436635</v>
      </c>
      <c r="H18" s="35" t="s">
        <v>18</v>
      </c>
      <c r="I18" s="35">
        <v>4</v>
      </c>
      <c r="J18" s="35">
        <v>13</v>
      </c>
      <c r="K18" s="35">
        <f>I18+J18</f>
        <v>17</v>
      </c>
    </row>
    <row r="19" spans="1:11" ht="47.25">
      <c r="A19" s="42"/>
      <c r="B19" s="44"/>
      <c r="C19" s="35" t="s">
        <v>32</v>
      </c>
      <c r="D19" s="4">
        <v>53262.78</v>
      </c>
      <c r="E19" s="4">
        <v>53181.41</v>
      </c>
      <c r="F19" s="5">
        <f>IF(D19&gt;0,E19/D19*100,0)</f>
        <v>99.847229153266142</v>
      </c>
      <c r="G19" s="21">
        <f>E19/E17*100</f>
        <v>7.9319246521142333</v>
      </c>
      <c r="H19" s="35" t="s">
        <v>19</v>
      </c>
      <c r="I19" s="35">
        <v>0</v>
      </c>
      <c r="J19" s="35">
        <v>0</v>
      </c>
      <c r="K19" s="35">
        <f>SUM(I19:J19)</f>
        <v>0</v>
      </c>
    </row>
    <row r="20" spans="1:11" ht="15.75">
      <c r="A20" s="42"/>
      <c r="B20" s="44"/>
      <c r="C20" s="35" t="s">
        <v>33</v>
      </c>
      <c r="D20" s="4">
        <f>D17-D18-D19</f>
        <v>206880.58</v>
      </c>
      <c r="E20" s="4">
        <f>E17-E18-E19</f>
        <v>221868.53999999995</v>
      </c>
      <c r="F20" s="5">
        <f>IF(D20&gt;0,E20/D20*100,0)</f>
        <v>107.24473993644061</v>
      </c>
      <c r="G20" s="21">
        <f>E20/E17*100</f>
        <v>33.091347934449132</v>
      </c>
      <c r="H20" s="41" t="s">
        <v>20</v>
      </c>
      <c r="I20" s="41">
        <v>4</v>
      </c>
      <c r="J20" s="41">
        <v>2</v>
      </c>
      <c r="K20" s="41">
        <f>I20+J20</f>
        <v>6</v>
      </c>
    </row>
    <row r="21" spans="1:11" ht="31.5">
      <c r="A21" s="42"/>
      <c r="B21" s="45"/>
      <c r="C21" s="35" t="s">
        <v>21</v>
      </c>
      <c r="D21" s="4">
        <v>0</v>
      </c>
      <c r="E21" s="4">
        <v>0</v>
      </c>
      <c r="F21" s="5">
        <f>IF(D21&gt;0,E21/D21*100,0)</f>
        <v>0</v>
      </c>
      <c r="G21" s="22">
        <f>E21/E20*100</f>
        <v>0</v>
      </c>
      <c r="H21" s="41"/>
      <c r="I21" s="41"/>
      <c r="J21" s="41"/>
      <c r="K21" s="41"/>
    </row>
    <row r="22" spans="1:11" ht="15.75">
      <c r="A22" s="40" t="s">
        <v>30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.75">
      <c r="A23" s="42" t="s">
        <v>44</v>
      </c>
      <c r="B23" s="42" t="s">
        <v>24</v>
      </c>
      <c r="C23" s="11" t="s">
        <v>16</v>
      </c>
      <c r="D23" s="12">
        <v>141530.1</v>
      </c>
      <c r="E23" s="12">
        <v>141520.70000000001</v>
      </c>
      <c r="F23" s="13">
        <f>IF(D23&gt;0,E23/D23*100,0)</f>
        <v>99.993358303286726</v>
      </c>
      <c r="G23" s="11" t="s">
        <v>17</v>
      </c>
      <c r="H23" s="11" t="s">
        <v>16</v>
      </c>
      <c r="I23" s="11">
        <f>I26+I25+I24</f>
        <v>2</v>
      </c>
      <c r="J23" s="11">
        <f>J24+J25+J26</f>
        <v>8</v>
      </c>
      <c r="K23" s="11">
        <f>SUM(I23:J23)</f>
        <v>10</v>
      </c>
    </row>
    <row r="24" spans="1:11" ht="31.5">
      <c r="A24" s="42"/>
      <c r="B24" s="42"/>
      <c r="C24" s="35" t="s">
        <v>31</v>
      </c>
      <c r="D24" s="4">
        <v>11444.3</v>
      </c>
      <c r="E24" s="4">
        <v>11444.3</v>
      </c>
      <c r="F24" s="5">
        <f>IF(D24&gt;0,E24/D24*100,0)</f>
        <v>100</v>
      </c>
      <c r="G24" s="5">
        <f>E24/E23*100</f>
        <v>8.0866615272536091</v>
      </c>
      <c r="H24" s="35" t="s">
        <v>18</v>
      </c>
      <c r="I24" s="35">
        <v>1</v>
      </c>
      <c r="J24" s="35">
        <v>4</v>
      </c>
      <c r="K24" s="37">
        <f>SUM(I24:J24)</f>
        <v>5</v>
      </c>
    </row>
    <row r="25" spans="1:11" ht="47.25">
      <c r="A25" s="42"/>
      <c r="B25" s="42"/>
      <c r="C25" s="35" t="s">
        <v>32</v>
      </c>
      <c r="D25" s="4">
        <v>82744.160000000003</v>
      </c>
      <c r="E25" s="4">
        <v>82744.160000000003</v>
      </c>
      <c r="F25" s="5">
        <v>0</v>
      </c>
      <c r="G25" s="5">
        <v>0</v>
      </c>
      <c r="H25" s="35" t="s">
        <v>19</v>
      </c>
      <c r="I25" s="35">
        <v>0</v>
      </c>
      <c r="J25" s="35">
        <v>1</v>
      </c>
      <c r="K25" s="37">
        <f>SUM(I25:J25)</f>
        <v>1</v>
      </c>
    </row>
    <row r="26" spans="1:11" ht="15.75">
      <c r="A26" s="42"/>
      <c r="B26" s="42"/>
      <c r="C26" s="35" t="s">
        <v>33</v>
      </c>
      <c r="D26" s="4">
        <f>D23-D24-D25</f>
        <v>47341.64</v>
      </c>
      <c r="E26" s="4">
        <f>E23-E24-E25</f>
        <v>47332.240000000005</v>
      </c>
      <c r="F26" s="5">
        <f>IF(D26&gt;0,E26/D26*100,0)</f>
        <v>99.980144329600762</v>
      </c>
      <c r="G26" s="5">
        <f>E26/E23*100</f>
        <v>33.445453562623698</v>
      </c>
      <c r="H26" s="41" t="s">
        <v>20</v>
      </c>
      <c r="I26" s="41">
        <v>1</v>
      </c>
      <c r="J26" s="41">
        <v>3</v>
      </c>
      <c r="K26" s="41">
        <f>SUM(I26:J26)</f>
        <v>4</v>
      </c>
    </row>
    <row r="27" spans="1:11" ht="31.5">
      <c r="A27" s="42"/>
      <c r="B27" s="42"/>
      <c r="C27" s="35" t="s">
        <v>21</v>
      </c>
      <c r="D27" s="4">
        <v>0</v>
      </c>
      <c r="E27" s="4">
        <v>0</v>
      </c>
      <c r="F27" s="5">
        <f>IF(D27&gt;0,E27/D27*100,0)</f>
        <v>0</v>
      </c>
      <c r="G27" s="5">
        <f>E27/$E$20*100</f>
        <v>0</v>
      </c>
      <c r="H27" s="41"/>
      <c r="I27" s="41"/>
      <c r="J27" s="41"/>
      <c r="K27" s="41"/>
    </row>
    <row r="28" spans="1:11" ht="15.75">
      <c r="A28" s="50" t="s">
        <v>25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 ht="15.75">
      <c r="A29" s="42" t="s">
        <v>45</v>
      </c>
      <c r="B29" s="42" t="s">
        <v>26</v>
      </c>
      <c r="C29" s="14" t="s">
        <v>16</v>
      </c>
      <c r="D29" s="15">
        <v>53603.05</v>
      </c>
      <c r="E29" s="16">
        <v>51371.25</v>
      </c>
      <c r="F29" s="17">
        <f t="shared" ref="F29:F38" si="1">IF(D29&gt;0,E29/D29*100,0)</f>
        <v>95.836430949358288</v>
      </c>
      <c r="G29" s="14" t="s">
        <v>17</v>
      </c>
      <c r="H29" s="14" t="s">
        <v>16</v>
      </c>
      <c r="I29" s="14">
        <f>I30+I31+I32</f>
        <v>4</v>
      </c>
      <c r="J29" s="14">
        <f>J30+J31+J32</f>
        <v>16</v>
      </c>
      <c r="K29" s="14">
        <f>K30+K31+K32</f>
        <v>20</v>
      </c>
    </row>
    <row r="30" spans="1:11" ht="31.5">
      <c r="A30" s="42"/>
      <c r="B30" s="42"/>
      <c r="C30" s="35" t="s">
        <v>31</v>
      </c>
      <c r="D30" s="6">
        <v>8766.89</v>
      </c>
      <c r="E30" s="6">
        <v>8742.4</v>
      </c>
      <c r="F30" s="5">
        <f t="shared" si="1"/>
        <v>99.720653504264348</v>
      </c>
      <c r="G30" s="5">
        <f>E30/E29*100</f>
        <v>17.018079178528843</v>
      </c>
      <c r="H30" s="35" t="s">
        <v>18</v>
      </c>
      <c r="I30" s="35">
        <v>1</v>
      </c>
      <c r="J30" s="35">
        <v>6</v>
      </c>
      <c r="K30" s="35">
        <f>SUM(I30:J30)</f>
        <v>7</v>
      </c>
    </row>
    <row r="31" spans="1:11" ht="47.25">
      <c r="A31" s="42"/>
      <c r="B31" s="42"/>
      <c r="C31" s="35" t="s">
        <v>32</v>
      </c>
      <c r="D31" s="6">
        <v>6174.77</v>
      </c>
      <c r="E31" s="4">
        <v>3990.83</v>
      </c>
      <c r="F31" s="5">
        <f t="shared" si="1"/>
        <v>64.631233228120237</v>
      </c>
      <c r="G31" s="5">
        <f>E31/E29*100</f>
        <v>7.7686059809718477</v>
      </c>
      <c r="H31" s="35" t="s">
        <v>19</v>
      </c>
      <c r="I31" s="35">
        <v>1</v>
      </c>
      <c r="J31" s="35">
        <v>4</v>
      </c>
      <c r="K31" s="35">
        <f>SUM(I31:J31)</f>
        <v>5</v>
      </c>
    </row>
    <row r="32" spans="1:11" ht="15.75">
      <c r="A32" s="42"/>
      <c r="B32" s="42"/>
      <c r="C32" s="35" t="s">
        <v>33</v>
      </c>
      <c r="D32" s="6">
        <f>D29-D30-D31</f>
        <v>38661.39</v>
      </c>
      <c r="E32" s="6">
        <f>E29-E30-E31</f>
        <v>38638.019999999997</v>
      </c>
      <c r="F32" s="5">
        <f t="shared" si="1"/>
        <v>99.939552095773067</v>
      </c>
      <c r="G32" s="5">
        <f>E32/E29*100</f>
        <v>75.213314840499308</v>
      </c>
      <c r="H32" s="41" t="s">
        <v>20</v>
      </c>
      <c r="I32" s="41">
        <v>2</v>
      </c>
      <c r="J32" s="41">
        <v>6</v>
      </c>
      <c r="K32" s="41">
        <f>SUM(I32:J32)</f>
        <v>8</v>
      </c>
    </row>
    <row r="33" spans="1:11" ht="31.5">
      <c r="A33" s="42"/>
      <c r="B33" s="42"/>
      <c r="C33" s="35" t="s">
        <v>21</v>
      </c>
      <c r="D33" s="4">
        <v>0</v>
      </c>
      <c r="E33" s="4">
        <v>0</v>
      </c>
      <c r="F33" s="5">
        <f t="shared" si="1"/>
        <v>0</v>
      </c>
      <c r="G33" s="5">
        <v>0</v>
      </c>
      <c r="H33" s="41"/>
      <c r="I33" s="41"/>
      <c r="J33" s="41"/>
      <c r="K33" s="41"/>
    </row>
    <row r="34" spans="1:11" ht="15.75">
      <c r="A34" s="51" t="s">
        <v>27</v>
      </c>
      <c r="B34" s="51"/>
      <c r="C34" s="36" t="s">
        <v>28</v>
      </c>
      <c r="D34" s="18">
        <f t="shared" ref="D34:E38" si="2">D11+D17+D23+D29</f>
        <v>890680.76</v>
      </c>
      <c r="E34" s="18">
        <f t="shared" si="2"/>
        <v>887868.54</v>
      </c>
      <c r="F34" s="19">
        <f t="shared" si="1"/>
        <v>99.684261732565105</v>
      </c>
      <c r="G34" s="36" t="s">
        <v>17</v>
      </c>
      <c r="H34" s="36" t="s">
        <v>16</v>
      </c>
      <c r="I34" s="36">
        <f>I35+I36+I37</f>
        <v>17</v>
      </c>
      <c r="J34" s="36">
        <f>J35+J36+J37</f>
        <v>46</v>
      </c>
      <c r="K34" s="36">
        <f>SUM(I34:J34)</f>
        <v>63</v>
      </c>
    </row>
    <row r="35" spans="1:11" ht="31.5">
      <c r="A35" s="51"/>
      <c r="B35" s="51"/>
      <c r="C35" s="28" t="s">
        <v>31</v>
      </c>
      <c r="D35" s="9">
        <f t="shared" si="2"/>
        <v>433621.74</v>
      </c>
      <c r="E35" s="9">
        <f t="shared" si="2"/>
        <v>418219.54000000004</v>
      </c>
      <c r="F35" s="20">
        <f t="shared" si="1"/>
        <v>96.448010194322833</v>
      </c>
      <c r="G35" s="20">
        <f>E35/E34*100</f>
        <v>47.103768312367507</v>
      </c>
      <c r="H35" s="28" t="s">
        <v>18</v>
      </c>
      <c r="I35" s="28">
        <f t="shared" ref="I35:J37" si="3">I12+I18+I24+I30</f>
        <v>6</v>
      </c>
      <c r="J35" s="28">
        <f t="shared" si="3"/>
        <v>26</v>
      </c>
      <c r="K35" s="36">
        <f>SUM(I35:J35)</f>
        <v>32</v>
      </c>
    </row>
    <row r="36" spans="1:11" ht="47.25">
      <c r="A36" s="51"/>
      <c r="B36" s="51"/>
      <c r="C36" s="28" t="s">
        <v>32</v>
      </c>
      <c r="D36" s="9">
        <f t="shared" si="2"/>
        <v>142181.71</v>
      </c>
      <c r="E36" s="9">
        <f t="shared" si="2"/>
        <v>139916.4</v>
      </c>
      <c r="F36" s="20">
        <f t="shared" si="1"/>
        <v>98.406750066517006</v>
      </c>
      <c r="G36" s="20">
        <f>E36/E34*100</f>
        <v>15.758684275489701</v>
      </c>
      <c r="H36" s="28" t="s">
        <v>19</v>
      </c>
      <c r="I36" s="28">
        <f t="shared" si="3"/>
        <v>3</v>
      </c>
      <c r="J36" s="28">
        <f t="shared" si="3"/>
        <v>8</v>
      </c>
      <c r="K36" s="36">
        <f>SUM(I36:J36)</f>
        <v>11</v>
      </c>
    </row>
    <row r="37" spans="1:11" ht="27.2" customHeight="1">
      <c r="A37" s="51"/>
      <c r="B37" s="51"/>
      <c r="C37" s="28" t="s">
        <v>33</v>
      </c>
      <c r="D37" s="9">
        <f t="shared" si="2"/>
        <v>314877.31</v>
      </c>
      <c r="E37" s="9">
        <f t="shared" si="2"/>
        <v>329732.59999999998</v>
      </c>
      <c r="F37" s="20">
        <f t="shared" si="1"/>
        <v>104.71780262604504</v>
      </c>
      <c r="G37" s="23">
        <f>E37/E34*100</f>
        <v>37.137547412142794</v>
      </c>
      <c r="H37" s="52" t="s">
        <v>20</v>
      </c>
      <c r="I37" s="52">
        <f t="shared" si="3"/>
        <v>8</v>
      </c>
      <c r="J37" s="52">
        <f t="shared" si="3"/>
        <v>12</v>
      </c>
      <c r="K37" s="53">
        <f>SUM(I37:J37)</f>
        <v>20</v>
      </c>
    </row>
    <row r="38" spans="1:11" ht="41.25" customHeight="1">
      <c r="A38" s="51"/>
      <c r="B38" s="51"/>
      <c r="C38" s="28" t="s">
        <v>21</v>
      </c>
      <c r="D38" s="9">
        <f t="shared" si="2"/>
        <v>0</v>
      </c>
      <c r="E38" s="9">
        <f t="shared" si="2"/>
        <v>0</v>
      </c>
      <c r="F38" s="20">
        <f t="shared" si="1"/>
        <v>0</v>
      </c>
      <c r="G38" s="20">
        <f>E38/$E$31*100</f>
        <v>0</v>
      </c>
      <c r="H38" s="52"/>
      <c r="I38" s="52"/>
      <c r="J38" s="52"/>
      <c r="K38" s="53"/>
    </row>
  </sheetData>
  <mergeCells count="40">
    <mergeCell ref="A34:B38"/>
    <mergeCell ref="H37:H38"/>
    <mergeCell ref="I37:I38"/>
    <mergeCell ref="J37:J38"/>
    <mergeCell ref="K37:K38"/>
    <mergeCell ref="A28:K28"/>
    <mergeCell ref="A29:A33"/>
    <mergeCell ref="B29:B33"/>
    <mergeCell ref="H32:H33"/>
    <mergeCell ref="I32:I33"/>
    <mergeCell ref="J32:J33"/>
    <mergeCell ref="K32:K33"/>
    <mergeCell ref="A22:K22"/>
    <mergeCell ref="A23:A27"/>
    <mergeCell ref="B23:B27"/>
    <mergeCell ref="H26:H27"/>
    <mergeCell ref="I26:I27"/>
    <mergeCell ref="J26:J27"/>
    <mergeCell ref="K26:K27"/>
    <mergeCell ref="A16:K16"/>
    <mergeCell ref="A17:A21"/>
    <mergeCell ref="B17:B21"/>
    <mergeCell ref="H20:H21"/>
    <mergeCell ref="I20:I21"/>
    <mergeCell ref="J20:J21"/>
    <mergeCell ref="K20:K21"/>
    <mergeCell ref="A10:K10"/>
    <mergeCell ref="A11:A15"/>
    <mergeCell ref="B11:B15"/>
    <mergeCell ref="H14:H15"/>
    <mergeCell ref="I14:I15"/>
    <mergeCell ref="J14:J15"/>
    <mergeCell ref="K14:K15"/>
    <mergeCell ref="A5:K5"/>
    <mergeCell ref="A6:K6"/>
    <mergeCell ref="A7:K7"/>
    <mergeCell ref="A8:A9"/>
    <mergeCell ref="B8:B9"/>
    <mergeCell ref="C8:G8"/>
    <mergeCell ref="H8:K8"/>
  </mergeCells>
  <pageMargins left="0.7" right="0.7" top="0.75" bottom="0.75" header="0.3" footer="0.3"/>
  <pageSetup paperSize="9" scale="67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"/>
  <sheetViews>
    <sheetView workbookViewId="0">
      <selection activeCell="B7" sqref="B7"/>
    </sheetView>
  </sheetViews>
  <sheetFormatPr defaultRowHeight="15"/>
  <cols>
    <col min="1" max="1" width="25.85546875" customWidth="1"/>
    <col min="4" max="4" width="18.85546875" customWidth="1"/>
    <col min="5" max="5" width="33.7109375" customWidth="1"/>
  </cols>
  <sheetData>
    <row r="2" spans="1:5" ht="15.75">
      <c r="A2" s="54" t="s">
        <v>0</v>
      </c>
      <c r="B2" s="54"/>
      <c r="C2" s="54"/>
      <c r="D2" s="54"/>
      <c r="E2" s="54"/>
    </row>
    <row r="3" spans="1:5" ht="15.75">
      <c r="A3" s="55" t="s">
        <v>42</v>
      </c>
      <c r="B3" s="55"/>
      <c r="C3" s="55"/>
      <c r="D3" s="55"/>
      <c r="E3" s="55"/>
    </row>
    <row r="5" spans="1:5" ht="47.25">
      <c r="A5" s="25" t="s">
        <v>34</v>
      </c>
      <c r="B5" s="38" t="s">
        <v>37</v>
      </c>
      <c r="C5" s="26" t="s">
        <v>36</v>
      </c>
      <c r="D5" s="38" t="s">
        <v>35</v>
      </c>
      <c r="E5" s="38" t="s">
        <v>10</v>
      </c>
    </row>
    <row r="6" spans="1:5" ht="31.5">
      <c r="A6" s="31" t="s">
        <v>15</v>
      </c>
      <c r="B6" s="26">
        <v>80</v>
      </c>
      <c r="C6" s="27">
        <v>98.6</v>
      </c>
      <c r="D6" s="32">
        <f t="shared" ref="D6:D8" si="0">(B6+C6)/2</f>
        <v>89.3</v>
      </c>
      <c r="E6" s="31" t="s">
        <v>40</v>
      </c>
    </row>
    <row r="7" spans="1:5" ht="15.75">
      <c r="A7" s="31" t="s">
        <v>23</v>
      </c>
      <c r="B7" s="32">
        <v>74</v>
      </c>
      <c r="C7" s="27">
        <v>99.97</v>
      </c>
      <c r="D7" s="32">
        <f t="shared" si="0"/>
        <v>86.984999999999999</v>
      </c>
      <c r="E7" s="31" t="s">
        <v>40</v>
      </c>
    </row>
    <row r="8" spans="1:5" ht="63">
      <c r="A8" s="31" t="s">
        <v>24</v>
      </c>
      <c r="B8" s="27">
        <v>60</v>
      </c>
      <c r="C8" s="27">
        <v>99.99</v>
      </c>
      <c r="D8" s="32">
        <f t="shared" si="0"/>
        <v>79.995000000000005</v>
      </c>
      <c r="E8" s="31" t="s">
        <v>40</v>
      </c>
    </row>
    <row r="9" spans="1:5" ht="47.25">
      <c r="A9" s="31" t="s">
        <v>26</v>
      </c>
      <c r="B9" s="32">
        <v>60</v>
      </c>
      <c r="C9" s="27">
        <v>95.84</v>
      </c>
      <c r="D9" s="32">
        <f>(B9+C9)/2</f>
        <v>77.92</v>
      </c>
      <c r="E9" s="31" t="s">
        <v>40</v>
      </c>
    </row>
  </sheetData>
  <mergeCells count="2">
    <mergeCell ref="A2:E2"/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7" sqref="E17"/>
    </sheetView>
  </sheetViews>
  <sheetFormatPr defaultRowHeight="15"/>
  <sheetData>
    <row r="1" spans="1:1">
      <c r="A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Лист3</vt:lpstr>
      <vt:lpstr>Лист4</vt:lpstr>
      <vt:lpstr>ссылка на сайт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2022-12-12T08:53:06Z</dcterms:modified>
</cp:coreProperties>
</file>